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SEG\SIRET_TRIMESTRALES\INFORMES TRIMESTRALES\INFO. TRIMESTRALES_2024\2DO TRIMESTRE ABRIL-JUNIO\4. FORMATOS IDF\"/>
    </mc:Choice>
  </mc:AlternateContent>
  <xr:revisionPtr revIDLastSave="0" documentId="13_ncr:1_{40BA8647-FF29-47F1-9F95-882616568D94}" xr6:coauthVersionLast="47" xr6:coauthVersionMax="47" xr10:uidLastSave="{00000000-0000-0000-0000-000000000000}"/>
  <bookViews>
    <workbookView xWindow="-120" yWindow="-120" windowWidth="29040" windowHeight="15840" activeTab="1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9" l="1"/>
  <c r="D26" i="9"/>
  <c r="D34" i="6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E81" i="2" s="1"/>
  <c r="C60" i="2"/>
  <c r="B60" i="2"/>
  <c r="C41" i="2"/>
  <c r="B41" i="2"/>
  <c r="C38" i="2"/>
  <c r="F29" i="8" l="1"/>
  <c r="E29" i="8"/>
  <c r="G28" i="7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G9" i="7" s="1"/>
  <c r="F9" i="7"/>
  <c r="F159" i="7" s="1"/>
  <c r="D9" i="7"/>
  <c r="C70" i="6"/>
  <c r="F70" i="6"/>
  <c r="G45" i="6"/>
  <c r="G65" i="6" s="1"/>
  <c r="G16" i="6"/>
  <c r="G41" i="6" s="1"/>
  <c r="G37" i="6"/>
  <c r="B77" i="9" l="1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<sst xmlns="http://schemas.openxmlformats.org/spreadsheetml/2006/main" count="821" uniqueCount="568">
  <si>
    <t>Formato 1 Estado de Situación Financiera Detallado - LDF</t>
  </si>
  <si>
    <t>NOMBRE DEL ENTE PÚBLICO (a)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</si>
  <si>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</si>
  <si>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</si>
  <si>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</si>
  <si>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</si>
  <si>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</si>
  <si>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</si>
  <si>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</si>
  <si>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</si>
  <si>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</si>
  <si>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</si>
  <si>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</si>
  <si>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</si>
  <si>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</si>
  <si>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</si>
  <si>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</si>
  <si>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</si>
  <si>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</si>
  <si>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</si>
  <si>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</si>
  <si>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</si>
  <si>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</si>
  <si>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</si>
  <si>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</si>
  <si>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</si>
  <si>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</si>
  <si>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</si>
  <si>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</si>
  <si>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</si>
  <si>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</si>
  <si>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</si>
  <si>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</si>
  <si>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</si>
  <si>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</si>
  <si>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</si>
  <si>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</si>
  <si>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</si>
  <si>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</si>
  <si>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</si>
  <si>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</si>
  <si>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</si>
  <si>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</si>
  <si>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</si>
  <si>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</si>
  <si>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</si>
  <si>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</si>
  <si>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</si>
  <si>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</si>
  <si>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</si>
  <si>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</si>
  <si>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</si>
  <si>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</si>
  <si>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</si>
  <si>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</si>
  <si>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</si>
  <si>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</si>
  <si>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</si>
  <si>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</si>
  <si>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</si>
  <si>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</si>
  <si>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</si>
  <si>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</si>
  <si>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</si>
  <si>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</si>
  <si>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</si>
  <si>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</si>
  <si>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</si>
  <si>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</si>
  <si>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</si>
  <si>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</si>
  <si>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</si>
  <si>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</si>
  <si>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</si>
  <si>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</si>
  <si>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</si>
  <si>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</si>
  <si>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</si>
  <si>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</si>
  <si>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</si>
  <si>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</si>
  <si>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</si>
  <si>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</si>
  <si>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</si>
  <si>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</si>
  <si>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</si>
  <si>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</si>
  <si>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</si>
  <si>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</si>
  <si>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</si>
  <si>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</si>
  <si>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</si>
  <si>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</si>
  <si>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</si>
  <si>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</si>
  <si>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</si>
  <si>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</si>
  <si>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</si>
  <si>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</si>
  <si>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</si>
  <si>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</si>
  <si>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</si>
  <si>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</si>
  <si>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</si>
  <si>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</si>
  <si>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</si>
  <si>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</si>
  <si>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</si>
  <si>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</si>
  <si>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</si>
  <si>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</si>
  <si>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</si>
  <si>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</si>
  <si>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</si>
  <si>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</si>
  <si>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</si>
  <si>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</si>
  <si>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</si>
  <si>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</si>
  <si>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</si>
  <si>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</si>
  <si>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</si>
  <si>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</si>
  <si>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</si>
  <si>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</si>
  <si>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</si>
  <si>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</si>
  <si>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</si>
  <si>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</si>
  <si>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</si>
  <si>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</si>
  <si>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</si>
  <si>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</si>
  <si>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</si>
  <si>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</si>
  <si>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</si>
  <si>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</si>
  <si>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</si>
  <si>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</si>
  <si>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</si>
  <si>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</si>
  <si>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</si>
  <si>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</si>
  <si>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</si>
  <si>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</si>
  <si>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</si>
  <si>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</si>
  <si>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</si>
  <si>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</si>
  <si>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</si>
  <si>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</si>
  <si>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</si>
  <si>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</si>
  <si>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</si>
  <si>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</si>
  <si>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</si>
  <si>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</si>
  <si>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</si>
  <si>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</si>
  <si>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</si>
  <si>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</si>
  <si>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</si>
  <si>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</si>
  <si>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</si>
  <si>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</si>
  <si>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</si>
  <si>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</si>
  <si>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</si>
  <si>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</si>
  <si>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</si>
  <si>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</si>
  <si>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</si>
  <si>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</si>
  <si>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</si>
  <si>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</si>
  <si>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</si>
  <si>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</si>
  <si>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</si>
  <si>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</si>
  <si>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</si>
  <si>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</si>
  <si>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</si>
  <si>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</si>
  <si>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</si>
  <si>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</si>
  <si>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</si>
  <si>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</si>
  <si>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</si>
  <si>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</si>
  <si>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</si>
  <si>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</si>
  <si>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</si>
  <si>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</si>
  <si>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</si>
  <si>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</si>
  <si>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</si>
  <si>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</si>
  <si>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</si>
  <si>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</si>
  <si>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</si>
  <si>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</si>
  <si>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</si>
  <si>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</si>
  <si>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</si>
  <si>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</si>
  <si>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</si>
  <si>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</si>
  <si>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</si>
  <si>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</si>
  <si>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</si>
  <si>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</si>
  <si>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</si>
  <si>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</si>
  <si>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</si>
  <si>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</si>
  <si>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</si>
  <si>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</si>
  <si>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</si>
  <si>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</si>
  <si>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</si>
  <si>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</si>
  <si>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</si>
  <si>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</si>
  <si>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</si>
  <si>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</si>
  <si>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</si>
  <si>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</si>
  <si>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</si>
  <si>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</si>
  <si>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</si>
  <si>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</si>
  <si>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</si>
  <si>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</si>
  <si>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</si>
  <si>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</si>
  <si>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</si>
  <si>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</si>
  <si>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</si>
  <si>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</si>
  <si>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</si>
  <si>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</si>
  <si>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</si>
  <si>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</si>
  <si>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</si>
  <si>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</si>
  <si>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</si>
  <si>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</si>
  <si>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</si>
  <si>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</si>
  <si>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</si>
  <si>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</si>
  <si>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</si>
  <si>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</si>
  <si>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</si>
  <si>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</si>
  <si>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</si>
  <si>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</si>
  <si>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</si>
  <si>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</si>
  <si>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</si>
  <si>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</si>
  <si>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</si>
  <si>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</si>
  <si>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</si>
  <si>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</si>
  <si>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</si>
  <si>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</si>
  <si>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</si>
  <si>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</si>
  <si>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</si>
  <si>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</si>
  <si>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</si>
  <si>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</si>
  <si>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</si>
  <si>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</si>
  <si>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</si>
  <si>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</si>
  <si>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</si>
  <si>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</si>
  <si>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</si>
  <si>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</si>
  <si>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</si>
  <si>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</si>
  <si>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</si>
  <si>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</si>
  <si>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</si>
  <si>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</si>
  <si>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</si>
  <si>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</si>
  <si>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</si>
  <si>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</si>
  <si>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</si>
  <si>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</si>
  <si>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</si>
  <si>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</si>
  <si>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</si>
  <si>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</si>
  <si>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</si>
  <si>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</si>
  <si>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</si>
  <si>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</si>
  <si>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</si>
  <si>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</si>
  <si>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</si>
  <si>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</si>
  <si>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</si>
  <si>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</si>
  <si>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</si>
  <si>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</si>
  <si>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</si>
  <si>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</si>
  <si>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</si>
  <si>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</si>
  <si>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</si>
  <si>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</si>
  <si>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</si>
  <si>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</si>
  <si>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</si>
  <si>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</si>
  <si>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</si>
  <si>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</si>
  <si>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</si>
  <si>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</si>
  <si>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</si>
  <si>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</si>
  <si>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</si>
  <si>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</si>
  <si>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</si>
  <si>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</si>
  <si>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</si>
  <si>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</si>
  <si>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</si>
  <si>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</si>
  <si>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</si>
  <si>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</si>
  <si>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</si>
  <si>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</si>
  <si>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</si>
  <si>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</si>
  <si>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</si>
  <si>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</si>
  <si>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</si>
  <si>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</si>
  <si>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</si>
  <si>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</si>
  <si>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</si>
  <si>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</si>
  <si>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</si>
  <si>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</si>
  <si>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</si>
  <si>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</si>
  <si>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</si>
  <si>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</si>
  <si>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</si>
  <si>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</si>
  <si>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</si>
  <si>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</si>
  <si>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</si>
  <si>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</si>
  <si>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</si>
  <si>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</si>
  <si>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</si>
  <si>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</si>
  <si>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</si>
  <si>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</si>
  <si>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</si>
  <si>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</si>
  <si>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</si>
  <si>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</si>
  <si>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</si>
  <si>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</si>
  <si>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</si>
  <si>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</si>
  <si>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</si>
  <si>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</si>
  <si>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</si>
  <si>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</si>
  <si>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</si>
  <si>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</si>
  <si>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</si>
  <si>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</si>
  <si>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</si>
  <si>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</si>
  <si>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</si>
  <si>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</si>
  <si>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</si>
  <si>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</si>
  <si>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</si>
  <si>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</si>
  <si>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</si>
  <si>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</si>
  <si>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</si>
  <si>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</si>
  <si>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</si>
  <si>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</si>
  <si>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</si>
  <si>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</si>
  <si>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</si>
  <si>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</si>
  <si>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</si>
  <si>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</si>
  <si>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</si>
  <si>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</si>
  <si>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</si>
  <si>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</si>
  <si>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</si>
  <si>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</si>
  <si>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</si>
  <si>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</si>
  <si>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</si>
  <si>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</si>
  <si>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</si>
  <si>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</si>
  <si>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</si>
  <si>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</si>
  <si>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</si>
  <si>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</si>
  <si>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</si>
  <si>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</si>
  <si>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</si>
  <si>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</si>
  <si>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</si>
  <si>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</si>
  <si>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</si>
  <si>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</si>
  <si>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</si>
  <si>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</si>
  <si>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</si>
  <si>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</si>
  <si>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</si>
  <si>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</si>
  <si>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</si>
  <si>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</si>
  <si>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</si>
  <si>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</si>
  <si>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</si>
  <si>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</si>
  <si>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</si>
  <si>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</si>
  <si>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</si>
  <si>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</si>
  <si>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</si>
  <si>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</si>
  <si>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</si>
  <si>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</si>
  <si>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</si>
  <si>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</si>
  <si>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</si>
  <si>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</si>
  <si>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</si>
  <si>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</si>
  <si>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</si>
  <si>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</si>
  <si>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</si>
  <si>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</si>
  <si>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</si>
  <si>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</si>
  <si>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</si>
  <si>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</si>
  <si>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</si>
  <si>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</si>
  <si>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</si>
  <si>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</si>
  <si>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</si>
  <si>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</si>
  <si>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</si>
  <si>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</si>
  <si>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</si>
  <si>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</si>
  <si>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</si>
  <si>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</si>
  <si>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</si>
  <si>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</si>
  <si>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</si>
  <si>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</si>
  <si>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</si>
  <si>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</si>
  <si>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</si>
  <si>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</si>
  <si>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</si>
  <si>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</si>
  <si>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</si>
  <si>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</si>
  <si>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</si>
  <si>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</si>
  <si>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</si>
  <si>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</si>
  <si>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</si>
  <si>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</si>
  <si>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</si>
  <si>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</si>
  <si>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</si>
  <si>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</si>
  <si>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</si>
  <si>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</si>
  <si>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</si>
  <si>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</si>
  <si>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</si>
  <si>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</si>
  <si>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</si>
  <si>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</si>
  <si>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</si>
  <si>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</si>
  <si>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</si>
  <si>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</si>
  <si>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</si>
  <si>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</si>
  <si>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</si>
  <si>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</si>
  <si>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</si>
  <si>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</si>
  <si>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</si>
  <si>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</si>
  <si>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</si>
  <si>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</si>
  <si>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</si>
  <si>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</si>
  <si>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</si>
  <si>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</si>
  <si>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</si>
  <si>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</si>
  <si>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</si>
  <si>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</si>
  <si>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</si>
  <si>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</si>
  <si>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</si>
  <si>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</si>
  <si>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</si>
  <si>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</si>
  <si>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</si>
  <si>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</si>
  <si>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</si>
  <si>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</si>
  <si>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</si>
  <si>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</si>
  <si>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</si>
  <si>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</si>
  <si>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</si>
  <si>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</si>
  <si>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</si>
  <si>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</si>
  <si>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</si>
  <si>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</si>
  <si>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</si>
  <si>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</si>
  <si>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</si>
  <si>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</si>
  <si>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</si>
  <si>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</si>
  <si>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</si>
  <si>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</si>
  <si>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</si>
  <si>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</si>
  <si>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</si>
  <si>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</si>
  <si>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</si>
  <si>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</si>
  <si>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</si>
  <si>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</si>
  <si>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</si>
  <si>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</si>
  <si>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</si>
  <si>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</si>
  <si>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</si>
  <si>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</si>
  <si>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</si>
  <si>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Concepto ©</t>
  </si>
  <si>
    <t>Denominación de la Deuda Pública y Otros Pasivos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</si>
</sst>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</cellStyleXfs>
  <cellXfs count="17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 xr:uid="{CA018E6F-98C4-4B7E-B8D7-B5C929928DD7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90" zoomScaleNormal="90" workbookViewId="0">
      <selection activeCell="A6" sqref="A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82" customWidth="1"/>
    <col min="5" max="6" width="15.5703125" customWidth="1"/>
  </cols>
  <sheetData>
    <row r="1" spans="1:6" ht="40.9" customHeight="1" x14ac:dyDescent="0.25">
      <c r="A1" s="141" t="s">
        <v>0</v>
      </c>
      <c r="B1" s="142"/>
      <c r="C1" s="142"/>
      <c r="D1" s="142"/>
      <c r="E1" s="142"/>
      <c r="F1" s="143"/>
    </row>
    <row r="2" spans="1:6" ht="15" customHeight="1" x14ac:dyDescent="0.25">
      <c r="A2" s="110" t="s">
        <v>1</v>
      </c>
      <c r="B2" s="111"/>
      <c r="C2" s="111"/>
      <c r="D2" s="111"/>
      <c r="E2" s="111"/>
      <c r="F2" s="112"/>
    </row>
    <row r="3" spans="1:6" ht="15" customHeight="1" x14ac:dyDescent="0.25">
      <c r="A3" s="113" t="s">
        <v>2</v>
      </c>
      <c r="B3" s="114"/>
      <c r="C3" s="114"/>
      <c r="D3" s="114"/>
      <c r="E3" s="114"/>
      <c r="F3" s="115"/>
    </row>
    <row r="4" spans="1:6" ht="12.95" customHeight="1" x14ac:dyDescent="0.25">
      <c r="A4" s="113" t="s">
        <v>561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558</v>
      </c>
      <c r="C6" s="1" t="s">
        <v>559</v>
      </c>
      <c r="D6" s="42" t="s">
        <v>5</v>
      </c>
      <c r="E6" s="41" t="s">
        <v>558</v>
      </c>
      <c r="F6" s="1" t="s">
        <v>559</v>
      </c>
    </row>
    <row r="7" spans="1:6" ht="12.95" customHeight="1" x14ac:dyDescent="0.25">
      <c r="A7" s="43" t="s">
        <v>6</v>
      </c>
      <c r="B7" s="44"/>
      <c r="C7" s="44"/>
      <c r="D7" s="43" t="s">
        <v>7</v>
      </c>
      <c r="E7" s="44"/>
      <c r="F7" s="44"/>
    </row>
    <row r="8" spans="1:6" x14ac:dyDescent="0.25">
      <c r="A8" s="2" t="s">
        <v>8</v>
      </c>
      <c r="B8" s="45"/>
      <c r="C8" s="45"/>
      <c r="D8" s="2" t="s">
        <v>9</v>
      </c>
      <c r="E8" s="45"/>
      <c r="F8" s="45"/>
    </row>
    <row r="9" spans="1:6" x14ac:dyDescent="0.25">
      <c r="A9" s="46" t="s">
        <v>10</v>
      </c>
      <c r="B9" s="47">
        <f>SUM(B10:B16)</f>
        <v>1751442.27</v>
      </c>
      <c r="C9" s="47">
        <f>SUM(C10:C16)</f>
        <v>1401392.24</v>
      </c>
      <c r="D9" s="46" t="s">
        <v>11</v>
      </c>
      <c r="E9" s="47">
        <f>SUM(E10:E18)</f>
        <v>21708.25</v>
      </c>
      <c r="F9" s="47">
        <f>SUM(F10:F18)</f>
        <v>45046.76</v>
      </c>
    </row>
    <row r="10" spans="1:6" x14ac:dyDescent="0.25">
      <c r="A10" s="48" t="s">
        <v>12</v>
      </c>
      <c r="B10" s="47">
        <v>0</v>
      </c>
      <c r="C10" s="47">
        <v>0</v>
      </c>
      <c r="D10" s="48" t="s">
        <v>13</v>
      </c>
      <c r="E10" s="47">
        <v>0</v>
      </c>
      <c r="F10" s="47">
        <v>0</v>
      </c>
    </row>
    <row r="11" spans="1:6" x14ac:dyDescent="0.25">
      <c r="A11" s="48" t="s">
        <v>14</v>
      </c>
      <c r="B11" s="47">
        <v>1751442.27</v>
      </c>
      <c r="C11" s="47">
        <v>1401392.24</v>
      </c>
      <c r="D11" s="48" t="s">
        <v>15</v>
      </c>
      <c r="E11" s="140">
        <v>10874</v>
      </c>
      <c r="F11" s="140">
        <v>21345.68</v>
      </c>
    </row>
    <row r="12" spans="1:6" x14ac:dyDescent="0.25">
      <c r="A12" s="48" t="s">
        <v>16</v>
      </c>
      <c r="B12" s="47">
        <v>0</v>
      </c>
      <c r="C12" s="47">
        <v>0</v>
      </c>
      <c r="D12" s="48" t="s">
        <v>17</v>
      </c>
      <c r="E12" s="47">
        <v>0</v>
      </c>
      <c r="F12" s="47">
        <v>0</v>
      </c>
    </row>
    <row r="13" spans="1:6" x14ac:dyDescent="0.25">
      <c r="A13" s="48" t="s">
        <v>18</v>
      </c>
      <c r="B13" s="47">
        <v>0</v>
      </c>
      <c r="C13" s="47">
        <v>0</v>
      </c>
      <c r="D13" s="48" t="s">
        <v>19</v>
      </c>
      <c r="E13" s="47">
        <v>0</v>
      </c>
      <c r="F13" s="47">
        <v>0</v>
      </c>
    </row>
    <row r="14" spans="1:6" x14ac:dyDescent="0.25">
      <c r="A14" s="48" t="s">
        <v>20</v>
      </c>
      <c r="B14" s="47">
        <v>0</v>
      </c>
      <c r="C14" s="47">
        <v>0</v>
      </c>
      <c r="D14" s="48" t="s">
        <v>21</v>
      </c>
      <c r="E14" s="47">
        <v>0</v>
      </c>
      <c r="F14" s="47">
        <v>0</v>
      </c>
    </row>
    <row r="15" spans="1:6" x14ac:dyDescent="0.25">
      <c r="A15" s="48" t="s">
        <v>22</v>
      </c>
      <c r="B15" s="47">
        <v>0</v>
      </c>
      <c r="C15" s="47">
        <v>0</v>
      </c>
      <c r="D15" s="48" t="s">
        <v>23</v>
      </c>
      <c r="E15" s="47">
        <v>0</v>
      </c>
      <c r="F15" s="47">
        <v>0</v>
      </c>
    </row>
    <row r="16" spans="1:6" x14ac:dyDescent="0.25">
      <c r="A16" s="48" t="s">
        <v>24</v>
      </c>
      <c r="B16" s="47">
        <v>0</v>
      </c>
      <c r="C16" s="47">
        <v>0</v>
      </c>
      <c r="D16" s="48" t="s">
        <v>25</v>
      </c>
      <c r="E16" s="140">
        <v>10834.25</v>
      </c>
      <c r="F16" s="140">
        <v>23701.08</v>
      </c>
    </row>
    <row r="17" spans="1:6" x14ac:dyDescent="0.25">
      <c r="A17" s="46" t="s">
        <v>26</v>
      </c>
      <c r="B17" s="47">
        <f>SUM(B18:B24)</f>
        <v>718.44</v>
      </c>
      <c r="C17" s="47">
        <f>SUM(C18:C24)</f>
        <v>0</v>
      </c>
      <c r="D17" s="48" t="s">
        <v>27</v>
      </c>
      <c r="E17" s="47">
        <v>0</v>
      </c>
      <c r="F17" s="47">
        <v>0</v>
      </c>
    </row>
    <row r="18" spans="1:6" x14ac:dyDescent="0.25">
      <c r="A18" s="48" t="s">
        <v>28</v>
      </c>
      <c r="B18" s="47">
        <v>0</v>
      </c>
      <c r="C18" s="47">
        <v>0</v>
      </c>
      <c r="D18" s="48" t="s">
        <v>29</v>
      </c>
      <c r="E18" s="47">
        <v>0</v>
      </c>
      <c r="F18" s="47">
        <v>0</v>
      </c>
    </row>
    <row r="19" spans="1:6" x14ac:dyDescent="0.25">
      <c r="A19" s="48" t="s">
        <v>30</v>
      </c>
      <c r="B19" s="47">
        <v>718.44</v>
      </c>
      <c r="C19" s="47">
        <v>0</v>
      </c>
      <c r="D19" s="46" t="s">
        <v>31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32</v>
      </c>
      <c r="B20" s="47">
        <v>0</v>
      </c>
      <c r="C20" s="47">
        <v>0</v>
      </c>
      <c r="D20" s="48" t="s">
        <v>33</v>
      </c>
      <c r="E20" s="47">
        <v>0</v>
      </c>
      <c r="F20" s="47">
        <v>0</v>
      </c>
    </row>
    <row r="21" spans="1:6" x14ac:dyDescent="0.25">
      <c r="A21" s="48" t="s">
        <v>34</v>
      </c>
      <c r="B21" s="47">
        <v>0</v>
      </c>
      <c r="C21" s="47">
        <v>0</v>
      </c>
      <c r="D21" s="48" t="s">
        <v>35</v>
      </c>
      <c r="E21" s="47">
        <v>0</v>
      </c>
      <c r="F21" s="47">
        <v>0</v>
      </c>
    </row>
    <row r="22" spans="1:6" x14ac:dyDescent="0.25">
      <c r="A22" s="48" t="s">
        <v>36</v>
      </c>
      <c r="B22" s="47">
        <v>0</v>
      </c>
      <c r="C22" s="47">
        <v>0</v>
      </c>
      <c r="D22" s="48" t="s">
        <v>37</v>
      </c>
      <c r="E22" s="47">
        <v>0</v>
      </c>
      <c r="F22" s="47">
        <v>0</v>
      </c>
    </row>
    <row r="23" spans="1:6" x14ac:dyDescent="0.25">
      <c r="A23" s="48" t="s">
        <v>38</v>
      </c>
      <c r="B23" s="47">
        <v>0</v>
      </c>
      <c r="C23" s="47">
        <v>0</v>
      </c>
      <c r="D23" s="46" t="s">
        <v>39</v>
      </c>
      <c r="E23" s="47">
        <f>E24+E25</f>
        <v>0</v>
      </c>
      <c r="F23" s="47">
        <f>F24+F25</f>
        <v>0</v>
      </c>
    </row>
    <row r="24" spans="1:6" x14ac:dyDescent="0.25">
      <c r="A24" s="48" t="s">
        <v>40</v>
      </c>
      <c r="B24" s="47">
        <v>0</v>
      </c>
      <c r="C24" s="47">
        <v>0</v>
      </c>
      <c r="D24" s="48" t="s">
        <v>41</v>
      </c>
      <c r="E24" s="47">
        <v>0</v>
      </c>
      <c r="F24" s="47">
        <v>0</v>
      </c>
    </row>
    <row r="25" spans="1:6" x14ac:dyDescent="0.25">
      <c r="A25" s="46" t="s">
        <v>42</v>
      </c>
      <c r="B25" s="47">
        <f>SUM(B26:B30)</f>
        <v>0</v>
      </c>
      <c r="C25" s="47">
        <f>SUM(C26:C30)</f>
        <v>0</v>
      </c>
      <c r="D25" s="48" t="s">
        <v>43</v>
      </c>
      <c r="E25" s="47">
        <v>0</v>
      </c>
      <c r="F25" s="47">
        <v>0</v>
      </c>
    </row>
    <row r="26" spans="1:6" x14ac:dyDescent="0.25">
      <c r="A26" s="48" t="s">
        <v>44</v>
      </c>
      <c r="B26" s="47">
        <v>0</v>
      </c>
      <c r="C26" s="47">
        <v>0</v>
      </c>
      <c r="D26" s="46" t="s">
        <v>45</v>
      </c>
      <c r="E26" s="47">
        <v>0</v>
      </c>
      <c r="F26" s="47">
        <v>0</v>
      </c>
    </row>
    <row r="27" spans="1:6" x14ac:dyDescent="0.25">
      <c r="A27" s="48" t="s">
        <v>46</v>
      </c>
      <c r="B27" s="47">
        <v>0</v>
      </c>
      <c r="C27" s="47">
        <v>0</v>
      </c>
      <c r="D27" s="46" t="s">
        <v>47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48</v>
      </c>
      <c r="B28" s="47">
        <v>0</v>
      </c>
      <c r="C28" s="47">
        <v>0</v>
      </c>
      <c r="D28" s="48" t="s">
        <v>49</v>
      </c>
      <c r="E28" s="47">
        <v>0</v>
      </c>
      <c r="F28" s="47">
        <v>0</v>
      </c>
    </row>
    <row r="29" spans="1:6" x14ac:dyDescent="0.25">
      <c r="A29" s="48" t="s">
        <v>50</v>
      </c>
      <c r="B29" s="47">
        <v>0</v>
      </c>
      <c r="C29" s="47">
        <v>0</v>
      </c>
      <c r="D29" s="48" t="s">
        <v>51</v>
      </c>
      <c r="E29" s="47">
        <v>0</v>
      </c>
      <c r="F29" s="47">
        <v>0</v>
      </c>
    </row>
    <row r="30" spans="1:6" x14ac:dyDescent="0.25">
      <c r="A30" s="48" t="s">
        <v>52</v>
      </c>
      <c r="B30" s="47">
        <v>0</v>
      </c>
      <c r="C30" s="47">
        <v>0</v>
      </c>
      <c r="D30" s="48" t="s">
        <v>53</v>
      </c>
      <c r="E30" s="47">
        <v>0</v>
      </c>
      <c r="F30" s="47">
        <v>0</v>
      </c>
    </row>
    <row r="31" spans="1:6" x14ac:dyDescent="0.25">
      <c r="A31" s="46" t="s">
        <v>54</v>
      </c>
      <c r="B31" s="47">
        <f>SUM(B32:B36)</f>
        <v>0</v>
      </c>
      <c r="C31" s="47">
        <f>SUM(C32:C36)</f>
        <v>0</v>
      </c>
      <c r="D31" s="46" t="s">
        <v>55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56</v>
      </c>
      <c r="B32" s="47">
        <v>0</v>
      </c>
      <c r="C32" s="47">
        <v>0</v>
      </c>
      <c r="D32" s="48" t="s">
        <v>57</v>
      </c>
      <c r="E32" s="47">
        <v>0</v>
      </c>
      <c r="F32" s="47">
        <v>0</v>
      </c>
    </row>
    <row r="33" spans="1:6" ht="14.45" customHeight="1" x14ac:dyDescent="0.25">
      <c r="A33" s="48" t="s">
        <v>58</v>
      </c>
      <c r="B33" s="47">
        <v>0</v>
      </c>
      <c r="C33" s="47">
        <v>0</v>
      </c>
      <c r="D33" s="48" t="s">
        <v>59</v>
      </c>
      <c r="E33" s="47">
        <v>0</v>
      </c>
      <c r="F33" s="47">
        <v>0</v>
      </c>
    </row>
    <row r="34" spans="1:6" ht="14.45" customHeight="1" x14ac:dyDescent="0.25">
      <c r="A34" s="48" t="s">
        <v>60</v>
      </c>
      <c r="B34" s="47">
        <v>0</v>
      </c>
      <c r="C34" s="47">
        <v>0</v>
      </c>
      <c r="D34" s="48" t="s">
        <v>61</v>
      </c>
      <c r="E34" s="47">
        <v>0</v>
      </c>
      <c r="F34" s="47">
        <v>0</v>
      </c>
    </row>
    <row r="35" spans="1:6" ht="14.45" customHeight="1" x14ac:dyDescent="0.25">
      <c r="A35" s="48" t="s">
        <v>62</v>
      </c>
      <c r="B35" s="47">
        <v>0</v>
      </c>
      <c r="C35" s="47">
        <v>0</v>
      </c>
      <c r="D35" s="48" t="s">
        <v>63</v>
      </c>
      <c r="E35" s="47">
        <v>0</v>
      </c>
      <c r="F35" s="47">
        <v>0</v>
      </c>
    </row>
    <row r="36" spans="1:6" ht="14.45" customHeight="1" x14ac:dyDescent="0.25">
      <c r="A36" s="48" t="s">
        <v>64</v>
      </c>
      <c r="B36" s="47">
        <v>0</v>
      </c>
      <c r="C36" s="47">
        <v>0</v>
      </c>
      <c r="D36" s="48" t="s">
        <v>65</v>
      </c>
      <c r="E36" s="47">
        <v>0</v>
      </c>
      <c r="F36" s="47">
        <v>0</v>
      </c>
    </row>
    <row r="37" spans="1:6" ht="14.45" customHeight="1" x14ac:dyDescent="0.25">
      <c r="A37" s="46" t="s">
        <v>66</v>
      </c>
      <c r="B37" s="47">
        <v>0</v>
      </c>
      <c r="C37" s="47">
        <v>0</v>
      </c>
      <c r="D37" s="48" t="s">
        <v>67</v>
      </c>
      <c r="E37" s="47">
        <v>0</v>
      </c>
      <c r="F37" s="47">
        <v>0</v>
      </c>
    </row>
    <row r="38" spans="1:6" x14ac:dyDescent="0.25">
      <c r="A38" s="46" t="s">
        <v>68</v>
      </c>
      <c r="B38" s="47">
        <f>SUM(B39:B40)</f>
        <v>0</v>
      </c>
      <c r="C38" s="47">
        <f>SUM(C39:C40)</f>
        <v>0</v>
      </c>
      <c r="D38" s="46" t="s">
        <v>69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70</v>
      </c>
      <c r="B39" s="47">
        <v>0</v>
      </c>
      <c r="C39" s="47">
        <v>0</v>
      </c>
      <c r="D39" s="48" t="s">
        <v>71</v>
      </c>
      <c r="E39" s="47">
        <v>0</v>
      </c>
      <c r="F39" s="47">
        <v>0</v>
      </c>
    </row>
    <row r="40" spans="1:6" x14ac:dyDescent="0.25">
      <c r="A40" s="48" t="s">
        <v>72</v>
      </c>
      <c r="B40" s="47">
        <v>0</v>
      </c>
      <c r="C40" s="47">
        <v>0</v>
      </c>
      <c r="D40" s="48" t="s">
        <v>73</v>
      </c>
      <c r="E40" s="47">
        <v>0</v>
      </c>
      <c r="F40" s="47">
        <v>0</v>
      </c>
    </row>
    <row r="41" spans="1:6" x14ac:dyDescent="0.25">
      <c r="A41" s="46" t="s">
        <v>74</v>
      </c>
      <c r="B41" s="47">
        <f>SUM(B42:B45)</f>
        <v>0</v>
      </c>
      <c r="C41" s="47">
        <f>SUM(C42:C45)</f>
        <v>0</v>
      </c>
      <c r="D41" s="48" t="s">
        <v>75</v>
      </c>
      <c r="E41" s="47">
        <v>0</v>
      </c>
      <c r="F41" s="47">
        <v>0</v>
      </c>
    </row>
    <row r="42" spans="1:6" x14ac:dyDescent="0.25">
      <c r="A42" s="48" t="s">
        <v>76</v>
      </c>
      <c r="B42" s="47">
        <v>0</v>
      </c>
      <c r="C42" s="47">
        <v>0</v>
      </c>
      <c r="D42" s="46" t="s">
        <v>77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78</v>
      </c>
      <c r="B43" s="47">
        <v>0</v>
      </c>
      <c r="C43" s="47">
        <v>0</v>
      </c>
      <c r="D43" s="48" t="s">
        <v>79</v>
      </c>
      <c r="E43" s="47">
        <v>0</v>
      </c>
      <c r="F43" s="47">
        <v>0</v>
      </c>
    </row>
    <row r="44" spans="1:6" x14ac:dyDescent="0.25">
      <c r="A44" s="48" t="s">
        <v>80</v>
      </c>
      <c r="B44" s="47">
        <v>0</v>
      </c>
      <c r="C44" s="47">
        <v>0</v>
      </c>
      <c r="D44" s="48" t="s">
        <v>81</v>
      </c>
      <c r="E44" s="47">
        <v>0</v>
      </c>
      <c r="F44" s="47">
        <v>0</v>
      </c>
    </row>
    <row r="45" spans="1:6" x14ac:dyDescent="0.25">
      <c r="A45" s="48" t="s">
        <v>82</v>
      </c>
      <c r="B45" s="47">
        <v>0</v>
      </c>
      <c r="C45" s="47">
        <v>0</v>
      </c>
      <c r="D45" s="48" t="s">
        <v>83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84</v>
      </c>
      <c r="B47" s="4">
        <f>B9+B17+B25+B31+B37+B38+B41</f>
        <v>1752160.71</v>
      </c>
      <c r="C47" s="4">
        <f>C9+C17+C25+C31+C37+C38+C41</f>
        <v>1401392.24</v>
      </c>
      <c r="D47" s="2" t="s">
        <v>85</v>
      </c>
      <c r="E47" s="4">
        <f>E9+E19+E23+E26+E27+E31+E38+E42</f>
        <v>21708.25</v>
      </c>
      <c r="F47" s="4">
        <f>F9+F19+F23+F26+F27+F31+F38+F42</f>
        <v>45046.76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86</v>
      </c>
      <c r="B49" s="49"/>
      <c r="C49" s="49"/>
      <c r="D49" s="2" t="s">
        <v>87</v>
      </c>
      <c r="E49" s="49"/>
      <c r="F49" s="49"/>
    </row>
    <row r="50" spans="1:6" x14ac:dyDescent="0.25">
      <c r="A50" s="46" t="s">
        <v>88</v>
      </c>
      <c r="B50" s="47">
        <v>0</v>
      </c>
      <c r="C50" s="47">
        <v>0</v>
      </c>
      <c r="D50" s="46" t="s">
        <v>89</v>
      </c>
      <c r="E50" s="47">
        <v>0</v>
      </c>
      <c r="F50" s="47">
        <v>0</v>
      </c>
    </row>
    <row r="51" spans="1:6" x14ac:dyDescent="0.25">
      <c r="A51" s="46" t="s">
        <v>90</v>
      </c>
      <c r="B51" s="47">
        <v>0</v>
      </c>
      <c r="C51" s="47">
        <v>0</v>
      </c>
      <c r="D51" s="46" t="s">
        <v>91</v>
      </c>
      <c r="E51" s="47">
        <v>0</v>
      </c>
      <c r="F51" s="47">
        <v>0</v>
      </c>
    </row>
    <row r="52" spans="1:6" x14ac:dyDescent="0.25">
      <c r="A52" s="46" t="s">
        <v>92</v>
      </c>
      <c r="B52" s="47">
        <v>0</v>
      </c>
      <c r="C52" s="47">
        <v>0</v>
      </c>
      <c r="D52" s="46" t="s">
        <v>93</v>
      </c>
      <c r="E52" s="47">
        <v>0</v>
      </c>
      <c r="F52" s="47">
        <v>0</v>
      </c>
    </row>
    <row r="53" spans="1:6" x14ac:dyDescent="0.25">
      <c r="A53" s="46" t="s">
        <v>94</v>
      </c>
      <c r="B53" s="140">
        <v>683841.82</v>
      </c>
      <c r="C53" s="140">
        <v>683841.82</v>
      </c>
      <c r="D53" s="46" t="s">
        <v>95</v>
      </c>
      <c r="E53" s="47">
        <v>0</v>
      </c>
      <c r="F53" s="47">
        <v>0</v>
      </c>
    </row>
    <row r="54" spans="1:6" x14ac:dyDescent="0.25">
      <c r="A54" s="46" t="s">
        <v>96</v>
      </c>
      <c r="B54" s="140">
        <v>25212</v>
      </c>
      <c r="C54" s="140">
        <v>25212</v>
      </c>
      <c r="D54" s="46" t="s">
        <v>97</v>
      </c>
      <c r="E54" s="47">
        <v>0</v>
      </c>
      <c r="F54" s="47">
        <v>0</v>
      </c>
    </row>
    <row r="55" spans="1:6" x14ac:dyDescent="0.25">
      <c r="A55" s="46" t="s">
        <v>98</v>
      </c>
      <c r="B55" s="140">
        <v>-416107.48</v>
      </c>
      <c r="C55" s="140">
        <v>-416107.48</v>
      </c>
      <c r="D55" s="50" t="s">
        <v>99</v>
      </c>
      <c r="E55" s="47">
        <v>0</v>
      </c>
      <c r="F55" s="47">
        <v>0</v>
      </c>
    </row>
    <row r="56" spans="1:6" x14ac:dyDescent="0.25">
      <c r="A56" s="46" t="s">
        <v>100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101</v>
      </c>
      <c r="B57" s="47">
        <v>0</v>
      </c>
      <c r="C57" s="47">
        <v>0</v>
      </c>
      <c r="D57" s="2" t="s">
        <v>102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103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104</v>
      </c>
      <c r="E59" s="4">
        <f>E47+E57</f>
        <v>21708.25</v>
      </c>
      <c r="F59" s="4">
        <f>F47+F57</f>
        <v>45046.76</v>
      </c>
    </row>
    <row r="60" spans="1:6" x14ac:dyDescent="0.25">
      <c r="A60" s="3" t="s">
        <v>105</v>
      </c>
      <c r="B60" s="4">
        <f>SUM(B50:B58)</f>
        <v>292946.33999999997</v>
      </c>
      <c r="C60" s="4">
        <f>SUM(C50:C58)</f>
        <v>292946.33999999997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106</v>
      </c>
      <c r="E61" s="49"/>
      <c r="F61" s="49"/>
    </row>
    <row r="62" spans="1:6" x14ac:dyDescent="0.25">
      <c r="A62" s="3" t="s">
        <v>107</v>
      </c>
      <c r="B62" s="4">
        <f>SUM(B47+B60)</f>
        <v>2045107.0499999998</v>
      </c>
      <c r="C62" s="4">
        <f>SUM(C47+C60)</f>
        <v>1694338.58</v>
      </c>
      <c r="D62" s="45"/>
      <c r="E62" s="49"/>
      <c r="F62" s="49"/>
    </row>
    <row r="63" spans="1:6" x14ac:dyDescent="0.25">
      <c r="A63" s="45"/>
      <c r="B63" s="45"/>
      <c r="C63" s="45"/>
      <c r="D63" s="52" t="s">
        <v>108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109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110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111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112</v>
      </c>
      <c r="E68" s="47">
        <f>SUM(E69:E73)</f>
        <v>2023398.8</v>
      </c>
      <c r="F68" s="47">
        <f>SUM(F69:F73)</f>
        <v>1649291.8199999998</v>
      </c>
    </row>
    <row r="69" spans="1:6" x14ac:dyDescent="0.25">
      <c r="A69" s="53"/>
      <c r="B69" s="45"/>
      <c r="C69" s="45"/>
      <c r="D69" s="46" t="s">
        <v>113</v>
      </c>
      <c r="E69" s="140">
        <v>1206205.58</v>
      </c>
      <c r="F69" s="140">
        <v>752205.37</v>
      </c>
    </row>
    <row r="70" spans="1:6" x14ac:dyDescent="0.25">
      <c r="A70" s="53"/>
      <c r="B70" s="45"/>
      <c r="C70" s="45"/>
      <c r="D70" s="46" t="s">
        <v>114</v>
      </c>
      <c r="E70" s="140">
        <v>817193.22</v>
      </c>
      <c r="F70" s="140">
        <v>897086.45</v>
      </c>
    </row>
    <row r="71" spans="1:6" x14ac:dyDescent="0.25">
      <c r="A71" s="53"/>
      <c r="B71" s="45"/>
      <c r="C71" s="45"/>
      <c r="D71" s="46" t="s">
        <v>115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116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117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118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119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120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121</v>
      </c>
      <c r="E79" s="4">
        <f>E63+E68+E75</f>
        <v>2023398.8</v>
      </c>
      <c r="F79" s="4">
        <f>F63+F68+F75</f>
        <v>1649291.8199999998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122</v>
      </c>
      <c r="E81" s="4">
        <f>E59+E79</f>
        <v>2045107.05</v>
      </c>
      <c r="F81" s="4">
        <f>F59+F79</f>
        <v>1694338.5799999998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10 B48:C52 B32:C46 B47 B13:C18 B12 B20:C30 C19 B56:C62 E12:F15 E17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61" t="s">
        <v>447</v>
      </c>
      <c r="B1" s="161"/>
      <c r="C1" s="161"/>
      <c r="D1" s="161"/>
      <c r="E1" s="161"/>
      <c r="F1" s="161"/>
      <c r="G1" s="161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59" t="s">
        <v>450</v>
      </c>
      <c r="B6" s="36">
        <v>2022</v>
      </c>
      <c r="C6" s="159">
        <f>+B6+1</f>
        <v>2023</v>
      </c>
      <c r="D6" s="159">
        <f>+C6+1</f>
        <v>2024</v>
      </c>
      <c r="E6" s="159">
        <f>+D6+1</f>
        <v>2025</v>
      </c>
      <c r="F6" s="159">
        <f>+E6+1</f>
        <v>2026</v>
      </c>
      <c r="G6" s="159">
        <f>+F6+1</f>
        <v>2027</v>
      </c>
    </row>
    <row r="7" spans="1:7" ht="83.25" customHeight="1" x14ac:dyDescent="0.25">
      <c r="A7" s="160"/>
      <c r="B7" s="70" t="s">
        <v>451</v>
      </c>
      <c r="C7" s="160"/>
      <c r="D7" s="160"/>
      <c r="E7" s="160"/>
      <c r="F7" s="160"/>
      <c r="G7" s="160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2" t="s">
        <v>466</v>
      </c>
      <c r="B1" s="162"/>
      <c r="C1" s="162"/>
      <c r="D1" s="162"/>
      <c r="E1" s="162"/>
      <c r="F1" s="162"/>
      <c r="G1" s="162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63" t="s">
        <v>468</v>
      </c>
      <c r="B6" s="36">
        <v>2022</v>
      </c>
      <c r="C6" s="159">
        <f>+B6+1</f>
        <v>2023</v>
      </c>
      <c r="D6" s="159">
        <f>+C6+1</f>
        <v>2024</v>
      </c>
      <c r="E6" s="159">
        <f>+D6+1</f>
        <v>2025</v>
      </c>
      <c r="F6" s="159">
        <f>+E6+1</f>
        <v>2026</v>
      </c>
      <c r="G6" s="159">
        <f>+F6+1</f>
        <v>2027</v>
      </c>
    </row>
    <row r="7" spans="1:7" ht="57.75" customHeight="1" x14ac:dyDescent="0.25">
      <c r="A7" s="164"/>
      <c r="B7" s="37" t="s">
        <v>451</v>
      </c>
      <c r="C7" s="160"/>
      <c r="D7" s="160"/>
      <c r="E7" s="160"/>
      <c r="F7" s="160"/>
      <c r="G7" s="160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2" t="s">
        <v>482</v>
      </c>
      <c r="B1" s="162"/>
      <c r="C1" s="162"/>
      <c r="D1" s="162"/>
      <c r="E1" s="162"/>
      <c r="F1" s="162"/>
      <c r="G1" s="162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66" t="s">
        <v>450</v>
      </c>
      <c r="B5" s="167">
        <v>2017</v>
      </c>
      <c r="C5" s="167">
        <f>+B5+1</f>
        <v>2018</v>
      </c>
      <c r="D5" s="167">
        <f>+C5+1</f>
        <v>2019</v>
      </c>
      <c r="E5" s="167">
        <f>+D5+1</f>
        <v>2020</v>
      </c>
      <c r="F5" s="167">
        <f>+E5+1</f>
        <v>2021</v>
      </c>
      <c r="G5" s="36">
        <f>+F5+1</f>
        <v>2022</v>
      </c>
    </row>
    <row r="6" spans="1:7" ht="32.25" x14ac:dyDescent="0.25">
      <c r="A6" s="149"/>
      <c r="B6" s="168"/>
      <c r="C6" s="168"/>
      <c r="D6" s="168"/>
      <c r="E6" s="168"/>
      <c r="F6" s="168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65" t="s">
        <v>505</v>
      </c>
      <c r="B39" s="165"/>
      <c r="C39" s="165"/>
      <c r="D39" s="165"/>
      <c r="E39" s="165"/>
      <c r="F39" s="165"/>
      <c r="G39" s="165"/>
    </row>
    <row r="40" spans="1:7" x14ac:dyDescent="0.25">
      <c r="A40" s="165" t="s">
        <v>506</v>
      </c>
      <c r="B40" s="165"/>
      <c r="C40" s="165"/>
      <c r="D40" s="165"/>
      <c r="E40" s="165"/>
      <c r="F40" s="165"/>
      <c r="G40" s="16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2" t="s">
        <v>507</v>
      </c>
      <c r="B1" s="162"/>
      <c r="C1" s="162"/>
      <c r="D1" s="162"/>
      <c r="E1" s="162"/>
      <c r="F1" s="162"/>
      <c r="G1" s="162"/>
    </row>
    <row r="2" spans="1:7" x14ac:dyDescent="0.25">
      <c r="A2" s="128" t="str">
        <f>'Formato 1'!A2</f>
        <v>NOMBRE DEL ENTE PÚBLICO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69" t="s">
        <v>468</v>
      </c>
      <c r="B5" s="167">
        <v>2017</v>
      </c>
      <c r="C5" s="167">
        <f>+B5+1</f>
        <v>2018</v>
      </c>
      <c r="D5" s="167">
        <f>+C5+1</f>
        <v>2019</v>
      </c>
      <c r="E5" s="167">
        <f>+D5+1</f>
        <v>2020</v>
      </c>
      <c r="F5" s="167">
        <f>+E5+1</f>
        <v>2021</v>
      </c>
      <c r="G5" s="36">
        <v>2022</v>
      </c>
    </row>
    <row r="6" spans="1:7" ht="48.75" customHeight="1" x14ac:dyDescent="0.25">
      <c r="A6" s="170"/>
      <c r="B6" s="168"/>
      <c r="C6" s="168"/>
      <c r="D6" s="168"/>
      <c r="E6" s="168"/>
      <c r="F6" s="168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65" t="s">
        <v>505</v>
      </c>
      <c r="B32" s="165"/>
      <c r="C32" s="165"/>
      <c r="D32" s="165"/>
      <c r="E32" s="165"/>
      <c r="F32" s="165"/>
      <c r="G32" s="165"/>
    </row>
    <row r="33" spans="1:7" x14ac:dyDescent="0.25">
      <c r="A33" s="165" t="s">
        <v>506</v>
      </c>
      <c r="B33" s="165"/>
      <c r="C33" s="165"/>
      <c r="D33" s="165"/>
      <c r="E33" s="165"/>
      <c r="F33" s="165"/>
      <c r="G33" s="16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71" t="s">
        <v>511</v>
      </c>
      <c r="B1" s="171"/>
      <c r="C1" s="171"/>
      <c r="D1" s="171"/>
      <c r="E1" s="171"/>
      <c r="F1" s="171"/>
    </row>
    <row r="2" spans="1:6" ht="20.100000000000001" customHeight="1" x14ac:dyDescent="0.25">
      <c r="A2" s="110" t="str">
        <f>'Formato 1'!A2</f>
        <v>NOMBRE DEL ENTE PÚBLICO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abSelected="1" zoomScale="75" zoomScaleNormal="75" workbookViewId="0">
      <selection activeCell="A11" sqref="A1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1" t="s">
        <v>123</v>
      </c>
      <c r="B1" s="142"/>
      <c r="C1" s="142"/>
      <c r="D1" s="142"/>
      <c r="E1" s="142"/>
      <c r="F1" s="142"/>
      <c r="G1" s="142"/>
      <c r="H1" s="143"/>
    </row>
    <row r="2" spans="1:8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124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6" t="s">
        <v>567</v>
      </c>
      <c r="B6" s="6" t="s">
        <v>560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45046.76</v>
      </c>
      <c r="C18" s="108"/>
      <c r="D18" s="108"/>
      <c r="E18" s="108"/>
      <c r="F18" s="4">
        <v>21708.25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45046.76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21708.25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44" t="s">
        <v>151</v>
      </c>
      <c r="B33" s="144"/>
      <c r="C33" s="144"/>
      <c r="D33" s="144"/>
      <c r="E33" s="144"/>
      <c r="F33" s="144"/>
      <c r="G33" s="144"/>
      <c r="H33" s="144"/>
    </row>
    <row r="34" spans="1:8" ht="14.45" customHeight="1" x14ac:dyDescent="0.25">
      <c r="A34" s="144"/>
      <c r="B34" s="144"/>
      <c r="C34" s="144"/>
      <c r="D34" s="144"/>
      <c r="E34" s="144"/>
      <c r="F34" s="144"/>
      <c r="G34" s="144"/>
      <c r="H34" s="144"/>
    </row>
    <row r="35" spans="1:8" ht="14.45" customHeight="1" x14ac:dyDescent="0.25">
      <c r="A35" s="144"/>
      <c r="B35" s="144"/>
      <c r="C35" s="144"/>
      <c r="D35" s="144"/>
      <c r="E35" s="144"/>
      <c r="F35" s="144"/>
      <c r="G35" s="144"/>
      <c r="H35" s="144"/>
    </row>
    <row r="36" spans="1:8" ht="14.45" customHeight="1" x14ac:dyDescent="0.25">
      <c r="A36" s="144"/>
      <c r="B36" s="144"/>
      <c r="C36" s="144"/>
      <c r="D36" s="144"/>
      <c r="E36" s="144"/>
      <c r="F36" s="144"/>
      <c r="G36" s="144"/>
      <c r="H36" s="144"/>
    </row>
    <row r="37" spans="1:8" ht="14.45" customHeight="1" x14ac:dyDescent="0.25">
      <c r="A37" s="144"/>
      <c r="B37" s="144"/>
      <c r="C37" s="144"/>
      <c r="D37" s="144"/>
      <c r="E37" s="144"/>
      <c r="F37" s="144"/>
      <c r="G37" s="144"/>
      <c r="H37" s="144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32" sqref="A32"/>
    </sheetView>
  </sheetViews>
  <sheetFormatPr baseColWidth="10" defaultColWidth="11" defaultRowHeight="15" x14ac:dyDescent="0.25"/>
  <cols>
    <col min="1" max="1" width="62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1" t="s">
        <v>162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</row>
    <row r="2" spans="1:11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562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563</v>
      </c>
      <c r="J6" s="1" t="s">
        <v>564</v>
      </c>
      <c r="K6" s="1" t="s">
        <v>565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39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39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61" zoomScale="75" zoomScaleNormal="75" workbookViewId="0">
      <selection activeCell="B55" sqref="B55"/>
    </sheetView>
  </sheetViews>
  <sheetFormatPr baseColWidth="10" defaultColWidth="11" defaultRowHeight="15" x14ac:dyDescent="0.25"/>
  <cols>
    <col min="1" max="1" width="85.710937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41" t="s">
        <v>183</v>
      </c>
      <c r="B1" s="142"/>
      <c r="C1" s="142"/>
      <c r="D1" s="143"/>
    </row>
    <row r="2" spans="1:4" x14ac:dyDescent="0.25">
      <c r="A2" s="110" t="str">
        <f>'Formato 1'!A2</f>
        <v>NOMBRE DEL ENTE PÚBLICO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5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4657500</v>
      </c>
      <c r="C8" s="14">
        <f>SUM(C9:C11)</f>
        <v>2328750</v>
      </c>
      <c r="D8" s="14">
        <f>SUM(D9:D11)</f>
        <v>2328750</v>
      </c>
    </row>
    <row r="9" spans="1:4" x14ac:dyDescent="0.25">
      <c r="A9" s="58" t="s">
        <v>189</v>
      </c>
      <c r="B9" s="94">
        <v>4657500</v>
      </c>
      <c r="C9" s="94">
        <v>2328750</v>
      </c>
      <c r="D9" s="94">
        <v>2328750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4657500</v>
      </c>
      <c r="C13" s="14">
        <f>C14+C15</f>
        <v>1122544.42</v>
      </c>
      <c r="D13" s="14">
        <f>D14+D15</f>
        <v>1122544.42</v>
      </c>
    </row>
    <row r="14" spans="1:4" x14ac:dyDescent="0.25">
      <c r="A14" s="58" t="s">
        <v>193</v>
      </c>
      <c r="B14" s="94">
        <v>4657500</v>
      </c>
      <c r="C14" s="94">
        <v>1122544.42</v>
      </c>
      <c r="D14" s="94">
        <v>1122544.42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1206205.58</v>
      </c>
      <c r="D21" s="14">
        <f>D8-D13+D17</f>
        <v>1206205.58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1206205.58</v>
      </c>
      <c r="D23" s="14">
        <f>D21-D11</f>
        <v>1206205.58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1206205.58</v>
      </c>
      <c r="D25" s="14">
        <f>D23-D17</f>
        <v>1206205.58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1206205.58</v>
      </c>
      <c r="D33" s="4">
        <f>D25+D29</f>
        <v>1206205.58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4657500</v>
      </c>
      <c r="C48" s="96">
        <f>C9</f>
        <v>2328750</v>
      </c>
      <c r="D48" s="96">
        <f>D9</f>
        <v>2328750</v>
      </c>
    </row>
    <row r="49" spans="1:4" ht="30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4657500</v>
      </c>
      <c r="C53" s="47">
        <f>C14</f>
        <v>1122544.42</v>
      </c>
      <c r="D53" s="47">
        <f>D14</f>
        <v>1122544.42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1206205.58</v>
      </c>
      <c r="D57" s="4">
        <f>D48+D49-D53+D55</f>
        <v>1206205.58</v>
      </c>
    </row>
    <row r="58" spans="1:4" x14ac:dyDescent="0.25">
      <c r="A58" s="23"/>
      <c r="B58" s="24"/>
      <c r="C58" s="24"/>
      <c r="D58" s="24"/>
    </row>
    <row r="59" spans="1:4" ht="30" x14ac:dyDescent="0.25">
      <c r="A59" s="18" t="s">
        <v>219</v>
      </c>
      <c r="B59" s="4">
        <f>B57-B49</f>
        <v>0</v>
      </c>
      <c r="C59" s="4">
        <f>C57-C49</f>
        <v>1206205.58</v>
      </c>
      <c r="D59" s="4">
        <f>D57-D49</f>
        <v>1206205.58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ht="30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G34" sqref="G34"/>
    </sheetView>
  </sheetViews>
  <sheetFormatPr baseColWidth="10" defaultColWidth="11" defaultRowHeight="15" x14ac:dyDescent="0.25"/>
  <cols>
    <col min="1" max="1" width="86.7109375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41" t="s">
        <v>224</v>
      </c>
      <c r="B1" s="142"/>
      <c r="C1" s="142"/>
      <c r="D1" s="142"/>
      <c r="E1" s="142"/>
      <c r="F1" s="142"/>
      <c r="G1" s="143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45" t="s">
        <v>226</v>
      </c>
      <c r="B6" s="147" t="s">
        <v>227</v>
      </c>
      <c r="C6" s="147"/>
      <c r="D6" s="147"/>
      <c r="E6" s="147"/>
      <c r="F6" s="147"/>
      <c r="G6" s="147" t="s">
        <v>228</v>
      </c>
    </row>
    <row r="7" spans="1:7" ht="30" x14ac:dyDescent="0.25">
      <c r="A7" s="146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47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4657500</v>
      </c>
      <c r="C34" s="47">
        <v>0</v>
      </c>
      <c r="D34" s="47">
        <f>B34+C34</f>
        <v>4657500</v>
      </c>
      <c r="E34" s="47">
        <v>2328750</v>
      </c>
      <c r="F34" s="47">
        <v>2328750</v>
      </c>
      <c r="G34" s="47">
        <f t="shared" si="4"/>
        <v>-2328750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4657500</v>
      </c>
      <c r="C41" s="4">
        <f t="shared" si="7"/>
        <v>0</v>
      </c>
      <c r="D41" s="4">
        <f t="shared" si="7"/>
        <v>4657500</v>
      </c>
      <c r="E41" s="4">
        <f t="shared" si="7"/>
        <v>2328750</v>
      </c>
      <c r="F41" s="4">
        <f t="shared" si="7"/>
        <v>2328750</v>
      </c>
      <c r="G41" s="4">
        <f t="shared" si="7"/>
        <v>-2328750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4657500</v>
      </c>
      <c r="C70" s="4">
        <f t="shared" si="16"/>
        <v>0</v>
      </c>
      <c r="D70" s="4">
        <f t="shared" si="16"/>
        <v>4657500</v>
      </c>
      <c r="E70" s="4">
        <f t="shared" si="16"/>
        <v>2328750</v>
      </c>
      <c r="F70" s="4">
        <f t="shared" si="16"/>
        <v>2328750</v>
      </c>
      <c r="G70" s="4">
        <f t="shared" si="16"/>
        <v>-2328750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 C34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2" zoomScale="70" zoomScaleNormal="70" workbookViewId="0">
      <selection activeCell="G65" sqref="G65"/>
    </sheetView>
  </sheetViews>
  <sheetFormatPr baseColWidth="10" defaultColWidth="11" defaultRowHeight="15" x14ac:dyDescent="0.25"/>
  <cols>
    <col min="1" max="1" width="67.28515625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0" t="s">
        <v>295</v>
      </c>
      <c r="B1" s="142"/>
      <c r="C1" s="142"/>
      <c r="D1" s="142"/>
      <c r="E1" s="142"/>
      <c r="F1" s="142"/>
      <c r="G1" s="143"/>
    </row>
    <row r="2" spans="1:7" x14ac:dyDescent="0.25">
      <c r="A2" s="125" t="str">
        <f>'Formato 1'!A2</f>
        <v>NOMBRE DEL ENTE PÚBLICO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48" t="s">
        <v>5</v>
      </c>
      <c r="B7" s="148" t="s">
        <v>298</v>
      </c>
      <c r="C7" s="148"/>
      <c r="D7" s="148"/>
      <c r="E7" s="148"/>
      <c r="F7" s="148"/>
      <c r="G7" s="149" t="s">
        <v>299</v>
      </c>
    </row>
    <row r="8" spans="1:7" ht="30" x14ac:dyDescent="0.25">
      <c r="A8" s="148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48"/>
    </row>
    <row r="9" spans="1:7" x14ac:dyDescent="0.25">
      <c r="A9" s="27" t="s">
        <v>304</v>
      </c>
      <c r="B9" s="83">
        <f t="shared" ref="B9:G9" si="0">SUM(B10,B18,B28,B38,B48,B58,B62,B71,B75)</f>
        <v>4657500</v>
      </c>
      <c r="C9" s="83">
        <f t="shared" si="0"/>
        <v>0</v>
      </c>
      <c r="D9" s="83">
        <f t="shared" si="0"/>
        <v>4657500</v>
      </c>
      <c r="E9" s="83">
        <f t="shared" si="0"/>
        <v>1122544.42</v>
      </c>
      <c r="F9" s="83">
        <f t="shared" si="0"/>
        <v>1122544.42</v>
      </c>
      <c r="G9" s="83">
        <f t="shared" si="0"/>
        <v>3534955.58</v>
      </c>
    </row>
    <row r="10" spans="1:7" x14ac:dyDescent="0.25">
      <c r="A10" s="84" t="s">
        <v>305</v>
      </c>
      <c r="B10" s="83">
        <f t="shared" ref="B10:G10" si="1">SUM(B11:B17)</f>
        <v>3272471</v>
      </c>
      <c r="C10" s="83">
        <f t="shared" si="1"/>
        <v>0</v>
      </c>
      <c r="D10" s="83">
        <f t="shared" si="1"/>
        <v>3272471</v>
      </c>
      <c r="E10" s="83">
        <f t="shared" si="1"/>
        <v>784247.92</v>
      </c>
      <c r="F10" s="83">
        <f t="shared" si="1"/>
        <v>784247.92</v>
      </c>
      <c r="G10" s="83">
        <f t="shared" si="1"/>
        <v>2488223.08</v>
      </c>
    </row>
    <row r="11" spans="1:7" x14ac:dyDescent="0.25">
      <c r="A11" s="85" t="s">
        <v>306</v>
      </c>
      <c r="B11" s="75">
        <v>2227398</v>
      </c>
      <c r="C11" s="75">
        <v>0</v>
      </c>
      <c r="D11" s="75">
        <v>2227398</v>
      </c>
      <c r="E11" s="75">
        <v>708900.05</v>
      </c>
      <c r="F11" s="75">
        <v>708900.05</v>
      </c>
      <c r="G11" s="75">
        <f>D11-E11</f>
        <v>1518497.95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308</v>
      </c>
      <c r="B13" s="75">
        <v>304873</v>
      </c>
      <c r="C13" s="75">
        <v>0</v>
      </c>
      <c r="D13" s="75">
        <v>304873</v>
      </c>
      <c r="E13" s="75">
        <v>17722.87</v>
      </c>
      <c r="F13" s="75">
        <v>17722.87</v>
      </c>
      <c r="G13" s="75">
        <f t="shared" si="2"/>
        <v>287150.13</v>
      </c>
    </row>
    <row r="14" spans="1:7" x14ac:dyDescent="0.25">
      <c r="A14" s="85" t="s">
        <v>309</v>
      </c>
      <c r="B14" s="75">
        <v>535000</v>
      </c>
      <c r="C14" s="75">
        <v>0</v>
      </c>
      <c r="D14" s="75">
        <v>535000</v>
      </c>
      <c r="E14" s="75">
        <v>0</v>
      </c>
      <c r="F14" s="75">
        <v>0</v>
      </c>
      <c r="G14" s="75">
        <f t="shared" si="2"/>
        <v>535000</v>
      </c>
    </row>
    <row r="15" spans="1:7" x14ac:dyDescent="0.25">
      <c r="A15" s="85" t="s">
        <v>310</v>
      </c>
      <c r="B15" s="75">
        <v>205200</v>
      </c>
      <c r="C15" s="75">
        <v>0</v>
      </c>
      <c r="D15" s="75">
        <v>205200</v>
      </c>
      <c r="E15" s="75">
        <v>57625</v>
      </c>
      <c r="F15" s="75">
        <v>57625</v>
      </c>
      <c r="G15" s="75">
        <f t="shared" si="2"/>
        <v>147575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140029</v>
      </c>
      <c r="C18" s="83">
        <f t="shared" si="3"/>
        <v>0</v>
      </c>
      <c r="D18" s="83">
        <f t="shared" si="3"/>
        <v>140029</v>
      </c>
      <c r="E18" s="83">
        <f t="shared" si="3"/>
        <v>39689.33</v>
      </c>
      <c r="F18" s="83">
        <f t="shared" si="3"/>
        <v>39689.33</v>
      </c>
      <c r="G18" s="83">
        <f t="shared" si="3"/>
        <v>100339.67</v>
      </c>
    </row>
    <row r="19" spans="1:7" x14ac:dyDescent="0.25">
      <c r="A19" s="85" t="s">
        <v>314</v>
      </c>
      <c r="B19" s="75">
        <v>36000</v>
      </c>
      <c r="C19" s="75">
        <v>0</v>
      </c>
      <c r="D19" s="75">
        <v>36000</v>
      </c>
      <c r="E19" s="75">
        <v>10202.530000000001</v>
      </c>
      <c r="F19" s="75">
        <v>10202.530000000001</v>
      </c>
      <c r="G19" s="75">
        <f>D19-E19</f>
        <v>25797.47</v>
      </c>
    </row>
    <row r="20" spans="1:7" x14ac:dyDescent="0.25">
      <c r="A20" s="85" t="s">
        <v>315</v>
      </c>
      <c r="B20" s="75">
        <v>7000</v>
      </c>
      <c r="C20" s="75">
        <v>0</v>
      </c>
      <c r="D20" s="75">
        <v>7000</v>
      </c>
      <c r="E20" s="75">
        <v>564</v>
      </c>
      <c r="F20" s="75">
        <v>564</v>
      </c>
      <c r="G20" s="75">
        <f t="shared" ref="G20:G27" si="4">D20-E20</f>
        <v>6436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317</v>
      </c>
      <c r="B22" s="75">
        <v>22000</v>
      </c>
      <c r="C22" s="75">
        <v>0</v>
      </c>
      <c r="D22" s="75">
        <v>22000</v>
      </c>
      <c r="E22" s="75">
        <v>57</v>
      </c>
      <c r="F22" s="75">
        <v>57</v>
      </c>
      <c r="G22" s="75">
        <f t="shared" si="4"/>
        <v>21943</v>
      </c>
    </row>
    <row r="23" spans="1:7" x14ac:dyDescent="0.25">
      <c r="A23" s="85" t="s">
        <v>318</v>
      </c>
      <c r="B23" s="75">
        <v>8000</v>
      </c>
      <c r="C23" s="75">
        <v>0</v>
      </c>
      <c r="D23" s="75">
        <v>8000</v>
      </c>
      <c r="E23" s="75">
        <v>0</v>
      </c>
      <c r="F23" s="75">
        <v>0</v>
      </c>
      <c r="G23" s="75">
        <f t="shared" si="4"/>
        <v>8000</v>
      </c>
    </row>
    <row r="24" spans="1:7" x14ac:dyDescent="0.25">
      <c r="A24" s="85" t="s">
        <v>319</v>
      </c>
      <c r="B24" s="75">
        <v>40000</v>
      </c>
      <c r="C24" s="75">
        <v>0</v>
      </c>
      <c r="D24" s="75">
        <v>40000</v>
      </c>
      <c r="E24" s="75">
        <v>25699</v>
      </c>
      <c r="F24" s="75">
        <v>25699</v>
      </c>
      <c r="G24" s="75">
        <f t="shared" si="4"/>
        <v>14301</v>
      </c>
    </row>
    <row r="25" spans="1:7" x14ac:dyDescent="0.25">
      <c r="A25" s="85" t="s">
        <v>320</v>
      </c>
      <c r="B25" s="75">
        <v>11029</v>
      </c>
      <c r="C25" s="75">
        <v>0</v>
      </c>
      <c r="D25" s="75">
        <v>11029</v>
      </c>
      <c r="E25" s="75">
        <v>0</v>
      </c>
      <c r="F25" s="75">
        <v>0</v>
      </c>
      <c r="G25" s="75">
        <f t="shared" si="4"/>
        <v>11029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16000</v>
      </c>
      <c r="C27" s="75">
        <v>0</v>
      </c>
      <c r="D27" s="75">
        <v>16000</v>
      </c>
      <c r="E27" s="75">
        <v>3166.8</v>
      </c>
      <c r="F27" s="75">
        <v>3166.8</v>
      </c>
      <c r="G27" s="75">
        <f t="shared" si="4"/>
        <v>12833.2</v>
      </c>
    </row>
    <row r="28" spans="1:7" x14ac:dyDescent="0.25">
      <c r="A28" s="84" t="s">
        <v>323</v>
      </c>
      <c r="B28" s="83">
        <f t="shared" ref="B28:G28" si="5">SUM(B29:B37)</f>
        <v>1189000</v>
      </c>
      <c r="C28" s="83">
        <f t="shared" si="5"/>
        <v>0</v>
      </c>
      <c r="D28" s="83">
        <f t="shared" si="5"/>
        <v>1189000</v>
      </c>
      <c r="E28" s="83">
        <f t="shared" si="5"/>
        <v>298607.17000000004</v>
      </c>
      <c r="F28" s="83">
        <f t="shared" si="5"/>
        <v>298607.17000000004</v>
      </c>
      <c r="G28" s="83">
        <f t="shared" si="5"/>
        <v>890392.83</v>
      </c>
    </row>
    <row r="29" spans="1:7" x14ac:dyDescent="0.25">
      <c r="A29" s="85" t="s">
        <v>324</v>
      </c>
      <c r="B29" s="75">
        <v>45500</v>
      </c>
      <c r="C29" s="75">
        <v>0</v>
      </c>
      <c r="D29" s="75">
        <v>45500</v>
      </c>
      <c r="E29" s="75">
        <v>15590.7</v>
      </c>
      <c r="F29" s="75">
        <v>15590.7</v>
      </c>
      <c r="G29" s="75">
        <f>D29-E29</f>
        <v>29909.3</v>
      </c>
    </row>
    <row r="30" spans="1:7" x14ac:dyDescent="0.25">
      <c r="A30" s="85" t="s">
        <v>325</v>
      </c>
      <c r="B30" s="75">
        <v>229000</v>
      </c>
      <c r="C30" s="75">
        <v>0</v>
      </c>
      <c r="D30" s="75">
        <v>229000</v>
      </c>
      <c r="E30" s="75">
        <v>10161.6</v>
      </c>
      <c r="F30" s="75">
        <v>10161.6</v>
      </c>
      <c r="G30" s="75">
        <f t="shared" ref="G30:G37" si="6">D30-E30</f>
        <v>218838.39999999999</v>
      </c>
    </row>
    <row r="31" spans="1:7" x14ac:dyDescent="0.25">
      <c r="A31" s="85" t="s">
        <v>326</v>
      </c>
      <c r="B31" s="75">
        <v>50000</v>
      </c>
      <c r="C31" s="75">
        <v>0</v>
      </c>
      <c r="D31" s="75">
        <v>50000</v>
      </c>
      <c r="E31" s="75">
        <v>1099</v>
      </c>
      <c r="F31" s="75">
        <v>1099</v>
      </c>
      <c r="G31" s="75">
        <f t="shared" si="6"/>
        <v>48901</v>
      </c>
    </row>
    <row r="32" spans="1:7" x14ac:dyDescent="0.25">
      <c r="A32" s="85" t="s">
        <v>327</v>
      </c>
      <c r="B32" s="75">
        <v>29000</v>
      </c>
      <c r="C32" s="75">
        <v>0</v>
      </c>
      <c r="D32" s="75">
        <v>29000</v>
      </c>
      <c r="E32" s="75">
        <v>2292.31</v>
      </c>
      <c r="F32" s="75">
        <v>2292.31</v>
      </c>
      <c r="G32" s="75">
        <f t="shared" si="6"/>
        <v>26707.69</v>
      </c>
    </row>
    <row r="33" spans="1:7" ht="14.45" customHeight="1" x14ac:dyDescent="0.25">
      <c r="A33" s="85" t="s">
        <v>328</v>
      </c>
      <c r="B33" s="75">
        <v>52500</v>
      </c>
      <c r="C33" s="75">
        <v>0</v>
      </c>
      <c r="D33" s="75">
        <v>52500</v>
      </c>
      <c r="E33" s="75">
        <v>4644.05</v>
      </c>
      <c r="F33" s="75">
        <v>4644.05</v>
      </c>
      <c r="G33" s="75">
        <f t="shared" si="6"/>
        <v>47855.95</v>
      </c>
    </row>
    <row r="34" spans="1:7" ht="14.45" customHeight="1" x14ac:dyDescent="0.25">
      <c r="A34" s="85" t="s">
        <v>329</v>
      </c>
      <c r="B34" s="75">
        <v>35000</v>
      </c>
      <c r="C34" s="75">
        <v>0</v>
      </c>
      <c r="D34" s="75">
        <v>35000</v>
      </c>
      <c r="E34" s="75">
        <v>0</v>
      </c>
      <c r="F34" s="75">
        <v>0</v>
      </c>
      <c r="G34" s="75">
        <f t="shared" si="6"/>
        <v>35000</v>
      </c>
    </row>
    <row r="35" spans="1:7" ht="14.45" customHeight="1" x14ac:dyDescent="0.25">
      <c r="A35" s="85" t="s">
        <v>330</v>
      </c>
      <c r="B35" s="75">
        <v>4000</v>
      </c>
      <c r="C35" s="75">
        <v>0</v>
      </c>
      <c r="D35" s="75">
        <v>4000</v>
      </c>
      <c r="E35" s="75">
        <v>0</v>
      </c>
      <c r="F35" s="75">
        <v>0</v>
      </c>
      <c r="G35" s="75">
        <f t="shared" si="6"/>
        <v>4000</v>
      </c>
    </row>
    <row r="36" spans="1:7" ht="14.45" customHeight="1" x14ac:dyDescent="0.25">
      <c r="A36" s="85" t="s">
        <v>331</v>
      </c>
      <c r="B36" s="75">
        <v>662000</v>
      </c>
      <c r="C36" s="75">
        <v>0</v>
      </c>
      <c r="D36" s="75">
        <v>662000</v>
      </c>
      <c r="E36" s="75">
        <v>246458.51</v>
      </c>
      <c r="F36" s="75">
        <v>246458.51</v>
      </c>
      <c r="G36" s="75">
        <f t="shared" si="6"/>
        <v>415541.49</v>
      </c>
    </row>
    <row r="37" spans="1:7" ht="14.45" customHeight="1" x14ac:dyDescent="0.25">
      <c r="A37" s="85" t="s">
        <v>332</v>
      </c>
      <c r="B37" s="75">
        <v>82000</v>
      </c>
      <c r="C37" s="75">
        <v>0</v>
      </c>
      <c r="D37" s="75">
        <v>82000</v>
      </c>
      <c r="E37" s="75">
        <v>18361</v>
      </c>
      <c r="F37" s="75">
        <v>18361</v>
      </c>
      <c r="G37" s="75">
        <f t="shared" si="6"/>
        <v>63639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56000</v>
      </c>
      <c r="C48" s="83">
        <f t="shared" si="9"/>
        <v>0</v>
      </c>
      <c r="D48" s="83">
        <f t="shared" si="9"/>
        <v>56000</v>
      </c>
      <c r="E48" s="83">
        <f t="shared" si="9"/>
        <v>0</v>
      </c>
      <c r="F48" s="83">
        <f t="shared" si="9"/>
        <v>0</v>
      </c>
      <c r="G48" s="83">
        <f t="shared" si="9"/>
        <v>56000</v>
      </c>
    </row>
    <row r="49" spans="1:7" x14ac:dyDescent="0.25">
      <c r="A49" s="85" t="s">
        <v>344</v>
      </c>
      <c r="B49" s="75">
        <v>39000</v>
      </c>
      <c r="C49" s="75">
        <v>0</v>
      </c>
      <c r="D49" s="75">
        <v>39000</v>
      </c>
      <c r="E49" s="75">
        <v>0</v>
      </c>
      <c r="F49" s="75">
        <v>0</v>
      </c>
      <c r="G49" s="75">
        <f>D49-E49</f>
        <v>39000</v>
      </c>
    </row>
    <row r="50" spans="1:7" x14ac:dyDescent="0.25">
      <c r="A50" s="85" t="s">
        <v>345</v>
      </c>
      <c r="B50" s="75">
        <v>15000</v>
      </c>
      <c r="C50" s="75">
        <v>0</v>
      </c>
      <c r="D50" s="75">
        <v>15000</v>
      </c>
      <c r="E50" s="75">
        <v>0</v>
      </c>
      <c r="F50" s="75">
        <v>0</v>
      </c>
      <c r="G50" s="75">
        <f t="shared" ref="G50:G57" si="10">D50-E50</f>
        <v>15000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2000</v>
      </c>
      <c r="C54" s="75">
        <v>0</v>
      </c>
      <c r="D54" s="75">
        <v>2000</v>
      </c>
      <c r="E54" s="75">
        <v>0</v>
      </c>
      <c r="F54" s="75">
        <v>0</v>
      </c>
      <c r="G54" s="75">
        <f t="shared" si="10"/>
        <v>2000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4657500</v>
      </c>
      <c r="C159" s="90">
        <f t="shared" si="37"/>
        <v>0</v>
      </c>
      <c r="D159" s="90">
        <f t="shared" si="37"/>
        <v>4657500</v>
      </c>
      <c r="E159" s="90">
        <f t="shared" si="37"/>
        <v>1122544.42</v>
      </c>
      <c r="F159" s="90">
        <f t="shared" si="37"/>
        <v>1122544.42</v>
      </c>
      <c r="G159" s="90">
        <f t="shared" si="37"/>
        <v>3534955.58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1:G21 B18:F18 C37 B28:F28 B39:G47 B38:F38 B51:C53 B48:F48 B59:G61 B58:F58 B63:G70 B62:F62 B71:F92 B94:F159 B93:C93 E93:F93 B12:G12 C11 B16:G17 C13 C14 C15 C19 C20 B26:G26 C22 C23 C24 C25 C27 C29 C30 C31 C32 C33 C34 C35 C36 C49 C50 B55:G57 C54 G11 G13 E14:G14 G15 G19 G20 G22 E23:G23 G24 E25:G25 G27 G37 G29 G30 G31 G32 G33 E34:G34 E35:G35 G36 E51:G53 E49:G49 E50:G50 E54:G54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80" zoomScaleNormal="80" workbookViewId="0">
      <selection activeCell="G11" sqref="G11"/>
    </sheetView>
  </sheetViews>
  <sheetFormatPr baseColWidth="10" defaultColWidth="11" defaultRowHeight="15" x14ac:dyDescent="0.25"/>
  <cols>
    <col min="1" max="1" width="52.425781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0" t="s">
        <v>380</v>
      </c>
      <c r="B1" s="151"/>
      <c r="C1" s="151"/>
      <c r="D1" s="151"/>
      <c r="E1" s="151"/>
      <c r="F1" s="151"/>
      <c r="G1" s="152"/>
    </row>
    <row r="2" spans="1:7" ht="15" customHeight="1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45" t="s">
        <v>566</v>
      </c>
      <c r="B7" s="147" t="s">
        <v>298</v>
      </c>
      <c r="C7" s="147"/>
      <c r="D7" s="147"/>
      <c r="E7" s="147"/>
      <c r="F7" s="147"/>
      <c r="G7" s="149" t="s">
        <v>299</v>
      </c>
    </row>
    <row r="8" spans="1:7" ht="30" x14ac:dyDescent="0.25">
      <c r="A8" s="146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48"/>
    </row>
    <row r="9" spans="1:7" ht="15.75" customHeight="1" x14ac:dyDescent="0.25">
      <c r="A9" s="26" t="s">
        <v>382</v>
      </c>
      <c r="B9" s="30">
        <f>SUM(B10:B17)</f>
        <v>4657500</v>
      </c>
      <c r="C9" s="30">
        <f t="shared" ref="C9:G9" si="0">SUM(C10:C17)</f>
        <v>0</v>
      </c>
      <c r="D9" s="30">
        <f t="shared" si="0"/>
        <v>4657500</v>
      </c>
      <c r="E9" s="30">
        <f t="shared" si="0"/>
        <v>1122544.42</v>
      </c>
      <c r="F9" s="30">
        <f t="shared" si="0"/>
        <v>1122544.42</v>
      </c>
      <c r="G9" s="30">
        <f t="shared" si="0"/>
        <v>3534955.58</v>
      </c>
    </row>
    <row r="10" spans="1:7" x14ac:dyDescent="0.25">
      <c r="A10" s="63" t="s">
        <v>383</v>
      </c>
      <c r="B10" s="75">
        <v>4657500</v>
      </c>
      <c r="C10" s="75">
        <v>0</v>
      </c>
      <c r="D10" s="75">
        <v>4657500</v>
      </c>
      <c r="E10" s="75">
        <v>1122544.42</v>
      </c>
      <c r="F10" s="75">
        <v>1122544.42</v>
      </c>
      <c r="G10" s="75">
        <v>3534955.58</v>
      </c>
    </row>
    <row r="11" spans="1:7" x14ac:dyDescent="0.25">
      <c r="A11" s="63" t="s">
        <v>384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385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4657500</v>
      </c>
      <c r="C29" s="4">
        <f t="shared" ref="C29:G29" si="2">SUM(C19,C9)</f>
        <v>0</v>
      </c>
      <c r="D29" s="4">
        <f t="shared" si="2"/>
        <v>4657500</v>
      </c>
      <c r="E29" s="4">
        <f t="shared" si="2"/>
        <v>1122544.42</v>
      </c>
      <c r="F29" s="4">
        <f t="shared" si="2"/>
        <v>1122544.42</v>
      </c>
      <c r="G29" s="4">
        <f t="shared" si="2"/>
        <v>3534955.58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 C1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10" zoomScale="75" zoomScaleNormal="75" workbookViewId="0">
      <selection activeCell="E16" sqref="E16"/>
    </sheetView>
  </sheetViews>
  <sheetFormatPr baseColWidth="10" defaultColWidth="11" defaultRowHeight="15" x14ac:dyDescent="0.25"/>
  <cols>
    <col min="1" max="1" width="88" customWidth="1"/>
    <col min="2" max="2" width="22.28515625" bestFit="1" customWidth="1"/>
    <col min="3" max="6" width="20.42578125" customWidth="1"/>
    <col min="7" max="7" width="19.85546875" bestFit="1" customWidth="1"/>
  </cols>
  <sheetData>
    <row r="1" spans="1:7" ht="40.9" customHeight="1" x14ac:dyDescent="0.25">
      <c r="A1" s="156" t="s">
        <v>392</v>
      </c>
      <c r="B1" s="157"/>
      <c r="C1" s="157"/>
      <c r="D1" s="157"/>
      <c r="E1" s="157"/>
      <c r="F1" s="157"/>
      <c r="G1" s="157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45" t="s">
        <v>5</v>
      </c>
      <c r="B7" s="153" t="s">
        <v>298</v>
      </c>
      <c r="C7" s="154"/>
      <c r="D7" s="154"/>
      <c r="E7" s="154"/>
      <c r="F7" s="155"/>
      <c r="G7" s="149" t="s">
        <v>395</v>
      </c>
    </row>
    <row r="8" spans="1:7" ht="30" x14ac:dyDescent="0.25">
      <c r="A8" s="146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48"/>
    </row>
    <row r="9" spans="1:7" ht="16.5" customHeight="1" x14ac:dyDescent="0.25">
      <c r="A9" s="26" t="s">
        <v>397</v>
      </c>
      <c r="B9" s="30">
        <f>SUM(B10,B19,B27,B37)</f>
        <v>4657500</v>
      </c>
      <c r="C9" s="30">
        <f t="shared" ref="C9:G9" si="0">SUM(C10,C19,C27,C37)</f>
        <v>0</v>
      </c>
      <c r="D9" s="30">
        <f t="shared" si="0"/>
        <v>4657500</v>
      </c>
      <c r="E9" s="30">
        <f t="shared" si="0"/>
        <v>1122544.42</v>
      </c>
      <c r="F9" s="30">
        <f t="shared" si="0"/>
        <v>1122544.42</v>
      </c>
      <c r="G9" s="30">
        <f t="shared" si="0"/>
        <v>3534955.58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4657500</v>
      </c>
      <c r="C19" s="47">
        <f t="shared" ref="C19:G19" si="2">SUM(C20:C26)</f>
        <v>0</v>
      </c>
      <c r="D19" s="47">
        <f t="shared" si="2"/>
        <v>4657500</v>
      </c>
      <c r="E19" s="47">
        <f t="shared" si="2"/>
        <v>1122544.42</v>
      </c>
      <c r="F19" s="47">
        <f t="shared" si="2"/>
        <v>1122544.42</v>
      </c>
      <c r="G19" s="47">
        <f t="shared" si="2"/>
        <v>3534955.58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4657500</v>
      </c>
      <c r="C26" s="47">
        <v>0</v>
      </c>
      <c r="D26" s="47">
        <f>B26+C26</f>
        <v>4657500</v>
      </c>
      <c r="E26" s="47">
        <v>1122544.42</v>
      </c>
      <c r="F26" s="47">
        <v>1122544.42</v>
      </c>
      <c r="G26" s="47">
        <f>D26-E26</f>
        <v>3534955.58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4657500</v>
      </c>
      <c r="C77" s="4">
        <f t="shared" ref="C77:G77" si="10">C43+C9</f>
        <v>0</v>
      </c>
      <c r="D77" s="4">
        <f t="shared" si="10"/>
        <v>4657500</v>
      </c>
      <c r="E77" s="4">
        <f t="shared" si="10"/>
        <v>1122544.42</v>
      </c>
      <c r="F77" s="4">
        <f t="shared" si="10"/>
        <v>1122544.42</v>
      </c>
      <c r="G77" s="4">
        <f t="shared" si="10"/>
        <v>3534955.58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2 B14:G25 B13:D13 F13:G13 B27:G77 C26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80" zoomScaleNormal="80" workbookViewId="0">
      <selection activeCell="A39" sqref="A39"/>
    </sheetView>
  </sheetViews>
  <sheetFormatPr baseColWidth="10" defaultColWidth="11" defaultRowHeight="15" x14ac:dyDescent="0.25"/>
  <cols>
    <col min="1" max="1" width="67.28515625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0" t="s">
        <v>431</v>
      </c>
      <c r="B1" s="142"/>
      <c r="C1" s="142"/>
      <c r="D1" s="142"/>
      <c r="E1" s="142"/>
      <c r="F1" s="142"/>
      <c r="G1" s="143"/>
    </row>
    <row r="2" spans="1:7" x14ac:dyDescent="0.25">
      <c r="A2" s="110" t="str">
        <f>'Formato 1'!A2</f>
        <v>NOMBRE DEL ENTE PÚBLICO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45" t="s">
        <v>433</v>
      </c>
      <c r="B7" s="148" t="s">
        <v>298</v>
      </c>
      <c r="C7" s="148"/>
      <c r="D7" s="148"/>
      <c r="E7" s="148"/>
      <c r="F7" s="148"/>
      <c r="G7" s="148" t="s">
        <v>299</v>
      </c>
    </row>
    <row r="8" spans="1:7" ht="30" x14ac:dyDescent="0.25">
      <c r="A8" s="146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58"/>
    </row>
    <row r="9" spans="1:7" ht="15.75" customHeight="1" x14ac:dyDescent="0.25">
      <c r="A9" s="26" t="s">
        <v>434</v>
      </c>
      <c r="B9" s="119">
        <f>SUM(B10,B11,B12,B15,B16,B19)</f>
        <v>3272471</v>
      </c>
      <c r="C9" s="119">
        <f t="shared" ref="C9:G9" si="0">SUM(C10,C11,C12,C15,C16,C19)</f>
        <v>0</v>
      </c>
      <c r="D9" s="119">
        <f t="shared" si="0"/>
        <v>3272471</v>
      </c>
      <c r="E9" s="119">
        <f t="shared" si="0"/>
        <v>784247.92</v>
      </c>
      <c r="F9" s="119">
        <f t="shared" si="0"/>
        <v>784247.92</v>
      </c>
      <c r="G9" s="119">
        <f t="shared" si="0"/>
        <v>2488223.08</v>
      </c>
    </row>
    <row r="10" spans="1:7" x14ac:dyDescent="0.25">
      <c r="A10" s="58" t="s">
        <v>435</v>
      </c>
      <c r="B10" s="75">
        <v>3272471</v>
      </c>
      <c r="C10" s="75">
        <v>0</v>
      </c>
      <c r="D10" s="75">
        <v>3272471</v>
      </c>
      <c r="E10" s="75">
        <v>784247.92</v>
      </c>
      <c r="F10" s="75">
        <v>784247.92</v>
      </c>
      <c r="G10" s="76">
        <f>D10-E10</f>
        <v>2488223.08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3272471</v>
      </c>
      <c r="C33" s="119">
        <f t="shared" ref="C33:G33" si="8">C21+C9</f>
        <v>0</v>
      </c>
      <c r="D33" s="119">
        <f t="shared" si="8"/>
        <v>3272471</v>
      </c>
      <c r="E33" s="119">
        <f t="shared" si="8"/>
        <v>784247.92</v>
      </c>
      <c r="F33" s="119">
        <f t="shared" si="8"/>
        <v>784247.92</v>
      </c>
      <c r="G33" s="119">
        <f t="shared" si="8"/>
        <v>2488223.08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C10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IM206</cp:lastModifiedBy>
  <cp:revision/>
  <cp:lastPrinted>2024-03-20T14:35:03Z</cp:lastPrinted>
  <dcterms:created xsi:type="dcterms:W3CDTF">2023-03-16T22:14:51Z</dcterms:created>
  <dcterms:modified xsi:type="dcterms:W3CDTF">2024-07-22T17:51:59Z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